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teira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Evoluçã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$&quot; 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4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b val="1"/>
      <color rgb="00134E4A"/>
      <sz val="13"/>
    </font>
    <font>
      <name val="Calibri"/>
      <b val="1"/>
      <color rgb="00DC2626"/>
      <sz val="10"/>
    </font>
    <font>
      <name val="Calibri"/>
      <color rgb="00991B1B"/>
      <sz val="10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14B8A6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4" fontId="2" fillId="4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164" fontId="2" fillId="3" borderId="1" applyAlignment="1" pivotButton="0" quotePrefix="0" xfId="0">
      <alignment horizontal="right" vertical="center"/>
    </xf>
    <xf numFmtId="10" fontId="2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/>
    </xf>
    <xf numFmtId="164" fontId="2" fillId="5" borderId="1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right" vertical="center"/>
    </xf>
    <xf numFmtId="3" fontId="7" fillId="5" borderId="1" applyAlignment="1" pivotButton="0" quotePrefix="0" xfId="0">
      <alignment horizontal="right" vertical="center"/>
    </xf>
    <xf numFmtId="10" fontId="7" fillId="5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center" vertical="center" wrapText="1"/>
    </xf>
    <xf numFmtId="10" fontId="2" fillId="5" borderId="1" applyAlignment="1" pivotButton="0" quotePrefix="0" xfId="0">
      <alignment horizontal="center" vertical="center" wrapText="1"/>
    </xf>
    <xf numFmtId="0" fontId="5" fillId="7" borderId="1" pivotButton="0" quotePrefix="0" xfId="0"/>
    <xf numFmtId="0" fontId="0" fillId="3" borderId="1" pivotButton="0" quotePrefix="0" xfId="0"/>
    <xf numFmtId="164" fontId="0" fillId="3" borderId="1" pivotButton="0" quotePrefix="0" xfId="0"/>
    <xf numFmtId="0" fontId="0" fillId="5" borderId="1" pivotButton="0" quotePrefix="0" xfId="0"/>
    <xf numFmtId="164" fontId="0" fillId="5" borderId="1" pivotButton="0" quotePrefix="0" xfId="0"/>
    <xf numFmtId="10" fontId="2" fillId="3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0" fillId="5" borderId="0" pivotButton="0" quotePrefix="0" xfId="0"/>
    <xf numFmtId="0" fontId="0" fillId="5" borderId="0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Tipo de Título</a:t>
            </a:r>
          </a:p>
        </rich>
      </tx>
    </title>
    <plotArea>
      <pieChart>
        <varyColors val="1"/>
        <ser>
          <idx val="0"/>
          <order val="0"/>
          <tx>
            <strRef>
              <f>'Resumo'!B16</f>
            </strRef>
          </tx>
          <spPr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'Resumo'!$A$17:$A$18</f>
            </numRef>
          </cat>
          <val>
            <numRef>
              <f>'Resumo'!$B$17:$B$18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Investido por Indexador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'Resumo'!B20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'Resumo'!$A$21:$A$23</f>
            </numRef>
          </cat>
          <val>
            <numRef>
              <f>'Resumo'!$B$21:$B$23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Indexador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Saldo Final</a:t>
            </a:r>
          </a:p>
        </rich>
      </tx>
    </title>
    <plotArea>
      <lineChart>
        <grouping val="standard"/>
        <ser>
          <idx val="0"/>
          <order val="0"/>
          <tx>
            <strRef>
              <f>'Evolução'!E2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'Evolução'!$A$3:$A$12</f>
            </numRef>
          </cat>
          <val>
            <numRef>
              <f>'Evolução'!$E$3:$E$12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15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6" customWidth="1" min="3" max="3"/>
    <col width="36" customWidth="1" min="4" max="4"/>
    <col width="18" customWidth="1" min="5" max="5"/>
    <col width="12" customWidth="1" min="6" max="6"/>
    <col width="13" customWidth="1" min="7" max="7"/>
    <col width="11" customWidth="1" min="8" max="8"/>
    <col width="16" customWidth="1" min="9" max="9"/>
    <col width="18" customWidth="1" min="10" max="10"/>
    <col width="12" customWidth="1" min="11" max="11"/>
    <col width="12" customWidth="1" min="12" max="12"/>
    <col width="14" customWidth="1" min="13" max="13"/>
    <col width="22" customWidth="1" min="14" max="14"/>
    <col width="26" customWidth="1" min="15" max="15"/>
    <col width="30" customWidth="1" min="16" max="16"/>
  </cols>
  <sheetData>
    <row r="1" ht="36" customHeight="1">
      <c r="A1" s="1" t="inlineStr">
        <is>
          <t>Data do Aporte</t>
        </is>
      </c>
      <c r="B1" s="1" t="inlineStr">
        <is>
          <t>Investidor</t>
        </is>
      </c>
      <c r="C1" s="1" t="inlineStr">
        <is>
          <t>CPF</t>
        </is>
      </c>
      <c r="D1" s="1" t="inlineStr">
        <is>
          <t>Título</t>
        </is>
      </c>
      <c r="E1" s="1" t="inlineStr">
        <is>
          <t>Tipo</t>
        </is>
      </c>
      <c r="F1" s="1" t="inlineStr">
        <is>
          <t>Indexador</t>
        </is>
      </c>
      <c r="G1" s="1" t="inlineStr">
        <is>
          <t>Vencimento</t>
        </is>
      </c>
      <c r="H1" s="1" t="inlineStr">
        <is>
          <t>Quantidade</t>
        </is>
      </c>
      <c r="I1" s="1" t="inlineStr">
        <is>
          <t>Preço Unit. (R$)</t>
        </is>
      </c>
      <c r="J1" s="1" t="inlineStr">
        <is>
          <t>Valor Bruto (R$)</t>
        </is>
      </c>
      <c r="K1" s="1" t="inlineStr">
        <is>
          <t>Custódia (%)</t>
        </is>
      </c>
      <c r="L1" s="1" t="inlineStr">
        <is>
          <t>IR Est. (%)</t>
        </is>
      </c>
      <c r="M1" s="1" t="inlineStr">
        <is>
          <t>IR Est. (R$)</t>
        </is>
      </c>
      <c r="N1" s="1" t="inlineStr">
        <is>
          <t>Valor Líquido Est. (R$)</t>
        </is>
      </c>
      <c r="O1" s="1" t="inlineStr">
        <is>
          <t>Status</t>
        </is>
      </c>
      <c r="P1" s="1" t="inlineStr">
        <is>
          <t>Observações</t>
        </is>
      </c>
    </row>
    <row r="2">
      <c r="A2" s="2" t="inlineStr">
        <is>
          <t>15/03/2023</t>
        </is>
      </c>
      <c r="B2" s="3" t="inlineStr">
        <is>
          <t>Ana Paula Souza</t>
        </is>
      </c>
      <c r="C2" s="2" t="inlineStr">
        <is>
          <t>123.456.789-00</t>
        </is>
      </c>
      <c r="D2" s="3" t="inlineStr">
        <is>
          <t>Tesouro Selic 2029</t>
        </is>
      </c>
      <c r="E2" s="2" t="inlineStr">
        <is>
          <t>Pós-fixado</t>
        </is>
      </c>
      <c r="F2" s="2" t="inlineStr">
        <is>
          <t>SELIC</t>
        </is>
      </c>
      <c r="G2" s="2" t="inlineStr">
        <is>
          <t>01/03/2029</t>
        </is>
      </c>
      <c r="H2" s="4" t="n">
        <v>10</v>
      </c>
      <c r="I2" s="5" t="n">
        <v>12850.5</v>
      </c>
      <c r="J2" s="6">
        <f>H2*I2</f>
        <v/>
      </c>
      <c r="K2" s="7" t="n">
        <v>0.002</v>
      </c>
      <c r="L2" s="7" t="n">
        <v>0.15</v>
      </c>
      <c r="M2" s="6">
        <f>J2*L2</f>
        <v/>
      </c>
      <c r="N2" s="6">
        <f>J2-M2</f>
        <v/>
      </c>
      <c r="O2" s="2">
        <f>SE(HOJE()&gt;G2;"Vencido";SE(G2-HOJE()&lt;=180;"Vence em até 6 meses";"Em carteira"))</f>
        <v/>
      </c>
      <c r="P2" s="8" t="inlineStr">
        <is>
          <t>Resgate programado</t>
        </is>
      </c>
    </row>
    <row r="3">
      <c r="A3" s="9" t="inlineStr">
        <is>
          <t>22/06/2023</t>
        </is>
      </c>
      <c r="B3" s="10" t="inlineStr">
        <is>
          <t>Rodrigo Lima</t>
        </is>
      </c>
      <c r="C3" s="9" t="inlineStr">
        <is>
          <t>234.567.890-11</t>
        </is>
      </c>
      <c r="D3" s="10" t="inlineStr">
        <is>
          <t>Tesouro IPCA+ 2035</t>
        </is>
      </c>
      <c r="E3" s="9" t="inlineStr">
        <is>
          <t>Pós-fixado</t>
        </is>
      </c>
      <c r="F3" s="9" t="inlineStr">
        <is>
          <t>IPCA</t>
        </is>
      </c>
      <c r="G3" s="9" t="inlineStr">
        <is>
          <t>15/05/2035</t>
        </is>
      </c>
      <c r="H3" s="4" t="n">
        <v>5.5</v>
      </c>
      <c r="I3" s="5" t="n">
        <v>4320</v>
      </c>
      <c r="J3" s="11">
        <f>H3*I3</f>
        <v/>
      </c>
      <c r="K3" s="7" t="n">
        <v>0.002</v>
      </c>
      <c r="L3" s="7" t="n">
        <v>0.15</v>
      </c>
      <c r="M3" s="11">
        <f>J3*L3</f>
        <v/>
      </c>
      <c r="N3" s="11">
        <f>J3-M3</f>
        <v/>
      </c>
      <c r="O3" s="9">
        <f>SE(HOJE()&gt;G3;"Vencido";SE(G3-HOJE()&lt;=180;"Vence em até 6 meses";"Em carteira"))</f>
        <v/>
      </c>
      <c r="P3" s="8" t="inlineStr">
        <is>
          <t>Aporte inicial</t>
        </is>
      </c>
    </row>
    <row r="4">
      <c r="A4" s="2" t="inlineStr">
        <is>
          <t>10/01/2024</t>
        </is>
      </c>
      <c r="B4" s="3" t="inlineStr">
        <is>
          <t>Camila Fernandes</t>
        </is>
      </c>
      <c r="C4" s="2" t="inlineStr">
        <is>
          <t>345.678.901-22</t>
        </is>
      </c>
      <c r="D4" s="3" t="inlineStr">
        <is>
          <t>Tesouro Prefixado 2028</t>
        </is>
      </c>
      <c r="E4" s="2" t="inlineStr">
        <is>
          <t>Prefixado</t>
        </is>
      </c>
      <c r="F4" s="2" t="inlineStr">
        <is>
          <t>Prefixado</t>
        </is>
      </c>
      <c r="G4" s="2" t="inlineStr">
        <is>
          <t>01/01/2028</t>
        </is>
      </c>
      <c r="H4" s="4" t="n">
        <v>8</v>
      </c>
      <c r="I4" s="5" t="n">
        <v>1050.25</v>
      </c>
      <c r="J4" s="6">
        <f>H4*I4</f>
        <v/>
      </c>
      <c r="K4" s="7" t="n">
        <v>0.002</v>
      </c>
      <c r="L4" s="7" t="n">
        <v>0.2</v>
      </c>
      <c r="M4" s="6">
        <f>J4*L4</f>
        <v/>
      </c>
      <c r="N4" s="6">
        <f>J4-M4</f>
        <v/>
      </c>
      <c r="O4" s="2">
        <f>SE(HOJE()&gt;G4;"Vencido";SE(G4-HOJE()&lt;=180;"Vence em até 6 meses";"Em carteira"))</f>
        <v/>
      </c>
      <c r="P4" s="8" t="inlineStr">
        <is>
          <t>Reinvestimento de cupom</t>
        </is>
      </c>
    </row>
    <row r="5">
      <c r="A5" s="9" t="inlineStr">
        <is>
          <t>05/08/2023</t>
        </is>
      </c>
      <c r="B5" s="10" t="inlineStr">
        <is>
          <t>Bruno Ribeiro</t>
        </is>
      </c>
      <c r="C5" s="9" t="inlineStr">
        <is>
          <t>456.789.012-33</t>
        </is>
      </c>
      <c r="D5" s="10" t="inlineStr">
        <is>
          <t>Tesouro IPCA+ com Juros Semestrais 2040</t>
        </is>
      </c>
      <c r="E5" s="9" t="inlineStr">
        <is>
          <t>Pós-fixado</t>
        </is>
      </c>
      <c r="F5" s="9" t="inlineStr">
        <is>
          <t>IPCA</t>
        </is>
      </c>
      <c r="G5" s="9" t="inlineStr">
        <is>
          <t>15/08/2040</t>
        </is>
      </c>
      <c r="H5" s="4" t="n">
        <v>3</v>
      </c>
      <c r="I5" s="5" t="n">
        <v>5210.75</v>
      </c>
      <c r="J5" s="11">
        <f>H5*I5</f>
        <v/>
      </c>
      <c r="K5" s="7" t="n">
        <v>0.002</v>
      </c>
      <c r="L5" s="7" t="n">
        <v>0.15</v>
      </c>
      <c r="M5" s="11">
        <f>J5*L5</f>
        <v/>
      </c>
      <c r="N5" s="11">
        <f>J5-M5</f>
        <v/>
      </c>
      <c r="O5" s="9">
        <f>SE(HOJE()&gt;G5;"Vencido";SE(G5-HOJE()&lt;=180;"Vence em até 6 meses";"Em carteira"))</f>
        <v/>
      </c>
      <c r="P5" s="8" t="inlineStr">
        <is>
          <t>Objetivo aposentadoria</t>
        </is>
      </c>
    </row>
    <row r="6">
      <c r="A6" s="2" t="inlineStr">
        <is>
          <t>18/11/2023</t>
        </is>
      </c>
      <c r="B6" s="3" t="inlineStr">
        <is>
          <t>Juliana Almeida</t>
        </is>
      </c>
      <c r="C6" s="2" t="inlineStr">
        <is>
          <t>567.890.123-44</t>
        </is>
      </c>
      <c r="D6" s="3" t="inlineStr">
        <is>
          <t>Tesouro Selic 2029</t>
        </is>
      </c>
      <c r="E6" s="2" t="inlineStr">
        <is>
          <t>Pós-fixado</t>
        </is>
      </c>
      <c r="F6" s="2" t="inlineStr">
        <is>
          <t>SELIC</t>
        </is>
      </c>
      <c r="G6" s="2" t="inlineStr">
        <is>
          <t>01/03/2029</t>
        </is>
      </c>
      <c r="H6" s="4" t="n">
        <v>15</v>
      </c>
      <c r="I6" s="5" t="n">
        <v>13100</v>
      </c>
      <c r="J6" s="6">
        <f>H6*I6</f>
        <v/>
      </c>
      <c r="K6" s="7" t="n">
        <v>0.002</v>
      </c>
      <c r="L6" s="7" t="n">
        <v>0.15</v>
      </c>
      <c r="M6" s="6">
        <f>J6*L6</f>
        <v/>
      </c>
      <c r="N6" s="6">
        <f>J6-M6</f>
        <v/>
      </c>
      <c r="O6" s="2">
        <f>SE(HOJE()&gt;G6;"Vencido";SE(G6-HOJE()&lt;=180;"Vence em até 6 meses";"Em carteira"))</f>
        <v/>
      </c>
      <c r="P6" s="8" t="inlineStr">
        <is>
          <t>Reserva de emergência</t>
        </is>
      </c>
    </row>
    <row r="7">
      <c r="A7" s="9" t="inlineStr">
        <is>
          <t>30/04/2024</t>
        </is>
      </c>
      <c r="B7" s="10" t="inlineStr">
        <is>
          <t>Thiago Costa</t>
        </is>
      </c>
      <c r="C7" s="9" t="inlineStr">
        <is>
          <t>678.901.234-55</t>
        </is>
      </c>
      <c r="D7" s="10" t="inlineStr">
        <is>
          <t>Tesouro IPCA+ 2035</t>
        </is>
      </c>
      <c r="E7" s="9" t="inlineStr">
        <is>
          <t>Pós-fixado</t>
        </is>
      </c>
      <c r="F7" s="9" t="inlineStr">
        <is>
          <t>IPCA</t>
        </is>
      </c>
      <c r="G7" s="9" t="inlineStr">
        <is>
          <t>15/05/2035</t>
        </is>
      </c>
      <c r="H7" s="4" t="n">
        <v>4</v>
      </c>
      <c r="I7" s="5" t="n">
        <v>4450</v>
      </c>
      <c r="J7" s="11">
        <f>H7*I7</f>
        <v/>
      </c>
      <c r="K7" s="7" t="n">
        <v>0.002</v>
      </c>
      <c r="L7" s="7" t="n">
        <v>0.15</v>
      </c>
      <c r="M7" s="11">
        <f>J7*L7</f>
        <v/>
      </c>
      <c r="N7" s="11">
        <f>J7-M7</f>
        <v/>
      </c>
      <c r="O7" s="9">
        <f>SE(HOJE()&gt;G7;"Vencido";SE(G7-HOJE()&lt;=180;"Vence em até 6 meses";"Em carteira"))</f>
        <v/>
      </c>
      <c r="P7" s="8" t="inlineStr">
        <is>
          <t>Meta educação filhos</t>
        </is>
      </c>
    </row>
    <row r="8">
      <c r="A8" s="2" t="inlineStr">
        <is>
          <t>12/09/2022</t>
        </is>
      </c>
      <c r="B8" s="3" t="inlineStr">
        <is>
          <t>Patrícia Mendes</t>
        </is>
      </c>
      <c r="C8" s="2" t="inlineStr">
        <is>
          <t>789.012.345-66</t>
        </is>
      </c>
      <c r="D8" s="3" t="inlineStr">
        <is>
          <t>Tesouro Prefixado 2028</t>
        </is>
      </c>
      <c r="E8" s="2" t="inlineStr">
        <is>
          <t>Prefixado</t>
        </is>
      </c>
      <c r="F8" s="2" t="inlineStr">
        <is>
          <t>Prefixado</t>
        </is>
      </c>
      <c r="G8" s="2" t="inlineStr">
        <is>
          <t>01/01/2028</t>
        </is>
      </c>
      <c r="H8" s="4" t="n">
        <v>12</v>
      </c>
      <c r="I8" s="5" t="n">
        <v>980.5</v>
      </c>
      <c r="J8" s="6">
        <f>H8*I8</f>
        <v/>
      </c>
      <c r="K8" s="7" t="n">
        <v>0.002</v>
      </c>
      <c r="L8" s="7" t="n">
        <v>0.2</v>
      </c>
      <c r="M8" s="6">
        <f>J8*L8</f>
        <v/>
      </c>
      <c r="N8" s="6">
        <f>J8-M8</f>
        <v/>
      </c>
      <c r="O8" s="2">
        <f>SE(HOJE()&gt;G8;"Vencido";SE(G8-HOJE()&lt;=180;"Vence em até 6 meses";"Em carteira"))</f>
        <v/>
      </c>
      <c r="P8" s="8" t="inlineStr">
        <is>
          <t>Diversificação de carteira</t>
        </is>
      </c>
    </row>
    <row r="9">
      <c r="A9" s="9" t="inlineStr">
        <is>
          <t>25/02/2024</t>
        </is>
      </c>
      <c r="B9" s="10" t="inlineStr">
        <is>
          <t>Diego Santos</t>
        </is>
      </c>
      <c r="C9" s="9" t="inlineStr">
        <is>
          <t>890.123.456-77</t>
        </is>
      </c>
      <c r="D9" s="10" t="inlineStr">
        <is>
          <t>Tesouro IPCA+ com Juros Semestrais 2040</t>
        </is>
      </c>
      <c r="E9" s="9" t="inlineStr">
        <is>
          <t>Pós-fixado</t>
        </is>
      </c>
      <c r="F9" s="9" t="inlineStr">
        <is>
          <t>IPCA</t>
        </is>
      </c>
      <c r="G9" s="9" t="inlineStr">
        <is>
          <t>15/08/2040</t>
        </is>
      </c>
      <c r="H9" s="4" t="n">
        <v>2.5</v>
      </c>
      <c r="I9" s="5" t="n">
        <v>5350</v>
      </c>
      <c r="J9" s="11">
        <f>H9*I9</f>
        <v/>
      </c>
      <c r="K9" s="7" t="n">
        <v>0.002</v>
      </c>
      <c r="L9" s="7" t="n">
        <v>0.15</v>
      </c>
      <c r="M9" s="11">
        <f>J9*L9</f>
        <v/>
      </c>
      <c r="N9" s="11">
        <f>J9-M9</f>
        <v/>
      </c>
      <c r="O9" s="9">
        <f>SE(HOJE()&gt;G9;"Vencido";SE(G9-HOJE()&lt;=180;"Vence em até 6 meses";"Em carteira"))</f>
        <v/>
      </c>
      <c r="P9" s="8" t="inlineStr">
        <is>
          <t>Renda passiva semestral</t>
        </is>
      </c>
    </row>
    <row r="10">
      <c r="A10" s="2" t="inlineStr">
        <is>
          <t>07/07/2023</t>
        </is>
      </c>
      <c r="B10" s="3" t="inlineStr">
        <is>
          <t>Fernanda Rocha</t>
        </is>
      </c>
      <c r="C10" s="2" t="inlineStr">
        <is>
          <t>901.234.567-88</t>
        </is>
      </c>
      <c r="D10" s="3" t="inlineStr">
        <is>
          <t>Tesouro Selic 2029</t>
        </is>
      </c>
      <c r="E10" s="2" t="inlineStr">
        <is>
          <t>Pós-fixado</t>
        </is>
      </c>
      <c r="F10" s="2" t="inlineStr">
        <is>
          <t>SELIC</t>
        </is>
      </c>
      <c r="G10" s="2" t="inlineStr">
        <is>
          <t>01/03/2029</t>
        </is>
      </c>
      <c r="H10" s="4" t="n">
        <v>6</v>
      </c>
      <c r="I10" s="5" t="n">
        <v>12950.75</v>
      </c>
      <c r="J10" s="6">
        <f>H10*I10</f>
        <v/>
      </c>
      <c r="K10" s="7" t="n">
        <v>0.002</v>
      </c>
      <c r="L10" s="7" t="n">
        <v>0.15</v>
      </c>
      <c r="M10" s="6">
        <f>J10*L10</f>
        <v/>
      </c>
      <c r="N10" s="6">
        <f>J10-M10</f>
        <v/>
      </c>
      <c r="O10" s="2">
        <f>SE(HOJE()&gt;G10;"Vencido";SE(G10-HOJE()&lt;=180;"Vence em até 6 meses";"Em carteira"))</f>
        <v/>
      </c>
      <c r="P10" s="8" t="inlineStr">
        <is>
          <t>Proteção contra inflação</t>
        </is>
      </c>
    </row>
    <row r="11">
      <c r="A11" s="9" t="inlineStr">
        <is>
          <t>14/12/2022</t>
        </is>
      </c>
      <c r="B11" s="10" t="inlineStr">
        <is>
          <t>Marcelo Oliveira</t>
        </is>
      </c>
      <c r="C11" s="9" t="inlineStr">
        <is>
          <t>012.345.678-99</t>
        </is>
      </c>
      <c r="D11" s="10" t="inlineStr">
        <is>
          <t>Tesouro Prefixado 2028</t>
        </is>
      </c>
      <c r="E11" s="9" t="inlineStr">
        <is>
          <t>Prefixado</t>
        </is>
      </c>
      <c r="F11" s="9" t="inlineStr">
        <is>
          <t>Prefixado</t>
        </is>
      </c>
      <c r="G11" s="9" t="inlineStr">
        <is>
          <t>01/01/2028</t>
        </is>
      </c>
      <c r="H11" s="4" t="n">
        <v>20</v>
      </c>
      <c r="I11" s="5" t="n">
        <v>950</v>
      </c>
      <c r="J11" s="11">
        <f>H11*I11</f>
        <v/>
      </c>
      <c r="K11" s="7" t="n">
        <v>0.002</v>
      </c>
      <c r="L11" s="7" t="n">
        <v>0.2</v>
      </c>
      <c r="M11" s="11">
        <f>J11*L11</f>
        <v/>
      </c>
      <c r="N11" s="11">
        <f>J11-M11</f>
        <v/>
      </c>
      <c r="O11" s="9">
        <f>SE(HOJE()&gt;G11;"Vencido";SE(G11-HOJE()&lt;=180;"Vence em até 6 meses";"Em carteira"))</f>
        <v/>
      </c>
      <c r="P11" s="8" t="inlineStr">
        <is>
          <t>Acumulação de longo prazo</t>
        </is>
      </c>
    </row>
    <row r="12">
      <c r="I12" s="12" t="inlineStr">
        <is>
          <t>TOTAIS</t>
        </is>
      </c>
      <c r="J12" s="13">
        <f>SOMA(J2:J11)</f>
        <v/>
      </c>
      <c r="M12" s="13">
        <f>SOMA(M2:M11)</f>
        <v/>
      </c>
      <c r="N12" s="13">
        <f>SOMA(N2:N11)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4" customWidth="1" min="3" max="3"/>
    <col width="32" customWidth="1" min="4" max="4"/>
    <col width="18" customWidth="1" min="5" max="5"/>
    <col width="14" customWidth="1" min="6" max="6"/>
    <col width="14" customWidth="1" min="7" max="7"/>
    <col width="14" customWidth="1" min="8" max="8"/>
    <col width="16" customWidth="1" min="9" max="9"/>
  </cols>
  <sheetData>
    <row r="1" ht="36" customHeight="1">
      <c r="A1" s="14" t="inlineStr">
        <is>
          <t>RESUMO EXECUTIVO — TESOURO DIRETO</t>
        </is>
      </c>
    </row>
    <row r="2">
      <c r="A2" s="15" t="inlineStr">
        <is>
          <t>INDICADORES DA CARTEIRA</t>
        </is>
      </c>
    </row>
    <row r="3" ht="28" customHeight="1">
      <c r="A3" s="16" t="inlineStr">
        <is>
          <t>Total Investido (Bruto)</t>
        </is>
      </c>
      <c r="B3" s="17">
        <f>SOMA(Carteira!J2:J11)</f>
        <v/>
      </c>
    </row>
    <row r="4" ht="28" customHeight="1">
      <c r="A4" s="16" t="inlineStr">
        <is>
          <t>Total Líquido Estimado</t>
        </is>
      </c>
      <c r="B4" s="17">
        <f>SOMA(Carteira!N2:N11)</f>
        <v/>
      </c>
    </row>
    <row r="5" ht="28" customHeight="1">
      <c r="A5" s="16" t="inlineStr">
        <is>
          <t>Total IR Estimado</t>
        </is>
      </c>
      <c r="B5" s="17">
        <f>SOMA(Carteira!M2:M11)</f>
        <v/>
      </c>
    </row>
    <row r="6" ht="28" customHeight="1">
      <c r="A6" s="16" t="inlineStr">
        <is>
          <t>Qtd. Títulos na Carteira</t>
        </is>
      </c>
      <c r="B6" s="18">
        <f>CONT.VALORES(Carteira!D2:D11)</f>
        <v/>
      </c>
    </row>
    <row r="7" ht="28" customHeight="1">
      <c r="A7" s="16" t="inlineStr">
        <is>
          <t>Vence em até 6 meses</t>
        </is>
      </c>
      <c r="B7" s="18">
        <f>CONT.SE(Carteira!O2:O11;"Vence em até 6 meses")</f>
        <v/>
      </c>
    </row>
    <row r="8" ht="28" customHeight="1">
      <c r="A8" s="16" t="inlineStr">
        <is>
          <t>Rentabilidade Média Est.</t>
        </is>
      </c>
      <c r="B8" s="19">
        <f>MÉDIA(Carteira!N2:N11)/MÉDIA(Carteira!J2:J11)-1</f>
        <v/>
      </c>
    </row>
    <row r="10">
      <c r="D10" s="1" t="inlineStr">
        <is>
          <t>PARÂMETROS POR TÍTULO</t>
        </is>
      </c>
    </row>
    <row r="11">
      <c r="D11" s="15" t="inlineStr">
        <is>
          <t>Título</t>
        </is>
      </c>
      <c r="E11" s="15" t="inlineStr">
        <is>
          <t>Tipo</t>
        </is>
      </c>
      <c r="F11" s="15" t="inlineStr">
        <is>
          <t>Indexador</t>
        </is>
      </c>
      <c r="G11" s="15" t="inlineStr">
        <is>
          <t>Custódia (%)</t>
        </is>
      </c>
      <c r="H11" s="15" t="inlineStr">
        <is>
          <t>IR (%)</t>
        </is>
      </c>
      <c r="I11" s="15" t="inlineStr">
        <is>
          <t>Vencimento Típico</t>
        </is>
      </c>
    </row>
    <row r="12">
      <c r="D12" s="2" t="inlineStr">
        <is>
          <t>Tesouro Selic 2029</t>
        </is>
      </c>
      <c r="E12" s="2" t="inlineStr">
        <is>
          <t>Pós-fixado</t>
        </is>
      </c>
      <c r="F12" s="2" t="inlineStr">
        <is>
          <t>SELIC</t>
        </is>
      </c>
      <c r="G12" s="20" t="n">
        <v>0.002</v>
      </c>
      <c r="H12" s="20" t="n">
        <v>0.15</v>
      </c>
      <c r="I12" s="2" t="inlineStr">
        <is>
          <t>01/03/2029</t>
        </is>
      </c>
    </row>
    <row r="13">
      <c r="D13" s="9" t="inlineStr">
        <is>
          <t>Tesouro IPCA+ 2035</t>
        </is>
      </c>
      <c r="E13" s="9" t="inlineStr">
        <is>
          <t>Pós-fixado</t>
        </is>
      </c>
      <c r="F13" s="9" t="inlineStr">
        <is>
          <t>IPCA</t>
        </is>
      </c>
      <c r="G13" s="21" t="n">
        <v>0.002</v>
      </c>
      <c r="H13" s="21" t="n">
        <v>0.15</v>
      </c>
      <c r="I13" s="9" t="inlineStr">
        <is>
          <t>15/05/2035</t>
        </is>
      </c>
    </row>
    <row r="14">
      <c r="D14" s="2" t="inlineStr">
        <is>
          <t>Tesouro Prefixado 2028</t>
        </is>
      </c>
      <c r="E14" s="2" t="inlineStr">
        <is>
          <t>Prefixado</t>
        </is>
      </c>
      <c r="F14" s="2" t="inlineStr">
        <is>
          <t>Prefixado</t>
        </is>
      </c>
      <c r="G14" s="20" t="n">
        <v>0.002</v>
      </c>
      <c r="H14" s="20" t="n">
        <v>0.2</v>
      </c>
      <c r="I14" s="2" t="inlineStr">
        <is>
          <t>01/01/2028</t>
        </is>
      </c>
    </row>
    <row r="15">
      <c r="D15" s="9" t="inlineStr">
        <is>
          <t>Tesouro IPCA+ com Juros Semestrais 2040</t>
        </is>
      </c>
      <c r="E15" s="9" t="inlineStr">
        <is>
          <t>Pós-fixado</t>
        </is>
      </c>
      <c r="F15" s="9" t="inlineStr">
        <is>
          <t>IPCA</t>
        </is>
      </c>
      <c r="G15" s="21" t="n">
        <v>0.002</v>
      </c>
      <c r="H15" s="21" t="n">
        <v>0.15</v>
      </c>
      <c r="I15" s="9" t="inlineStr">
        <is>
          <t>15/08/2040</t>
        </is>
      </c>
    </row>
    <row r="16">
      <c r="A16" s="22" t="inlineStr">
        <is>
          <t>Distribuição por Tipo</t>
        </is>
      </c>
      <c r="B16" s="15" t="inlineStr">
        <is>
          <t>Valor Bruto (R$)</t>
        </is>
      </c>
    </row>
    <row r="17">
      <c r="A17" s="23" t="inlineStr">
        <is>
          <t>Pós-fixado</t>
        </is>
      </c>
      <c r="B17" s="24">
        <f>SOMASE(Carteira!E2:E11;A17;Carteira!J2:J11)</f>
        <v/>
      </c>
    </row>
    <row r="18">
      <c r="A18" s="25" t="inlineStr">
        <is>
          <t>Prefixado</t>
        </is>
      </c>
      <c r="B18" s="26">
        <f>SOMASE(Carteira!E2:E11;A18;Carteira!J2:J11)</f>
        <v/>
      </c>
    </row>
    <row r="20">
      <c r="A20" s="22" t="inlineStr">
        <is>
          <t>Distribuição por Indexador</t>
        </is>
      </c>
      <c r="B20" s="15" t="inlineStr">
        <is>
          <t>Valor Bruto (R$)</t>
        </is>
      </c>
    </row>
    <row r="21">
      <c r="A21" s="23" t="inlineStr">
        <is>
          <t>SELIC</t>
        </is>
      </c>
      <c r="B21" s="24">
        <f>SOMASE(Carteira!F2:F11;A21;Carteira!J2:J11)</f>
        <v/>
      </c>
    </row>
    <row r="22">
      <c r="A22" s="25" t="inlineStr">
        <is>
          <t>IPCA</t>
        </is>
      </c>
      <c r="B22" s="26">
        <f>SOMASE(Carteira!F2:F11;A22;Carteira!J2:J11)</f>
        <v/>
      </c>
    </row>
    <row r="23">
      <c r="A23" s="23" t="inlineStr">
        <is>
          <t>Prefixado</t>
        </is>
      </c>
      <c r="B23" s="24">
        <f>SOMASE(Carteira!F2:F11;A23;Carteira!J2:J11)</f>
        <v/>
      </c>
    </row>
  </sheetData>
  <mergeCells count="3">
    <mergeCell ref="A1:I1"/>
    <mergeCell ref="A2:B2"/>
    <mergeCell ref="D10:I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  <col width="20" customWidth="1" min="4" max="4"/>
    <col width="20" customWidth="1" min="5" max="5"/>
    <col width="26" customWidth="1" min="6" max="6"/>
    <col width="26" customWidth="1" min="7" max="7"/>
  </cols>
  <sheetData>
    <row r="1" ht="36" customHeight="1">
      <c r="A1" s="14" t="inlineStr">
        <is>
          <t>EVOLUÇÃO PATRIMONIAL MENSAL — TESOURO DIRETO</t>
        </is>
      </c>
    </row>
    <row r="2" ht="36" customHeight="1">
      <c r="A2" s="1" t="inlineStr">
        <is>
          <t>Mês/Ano</t>
        </is>
      </c>
      <c r="B2" s="1" t="inlineStr">
        <is>
          <t>Aportes no Mês (R$)</t>
        </is>
      </c>
      <c r="C2" s="1" t="inlineStr">
        <is>
          <t>Resgates no Mês (R$)</t>
        </is>
      </c>
      <c r="D2" s="1" t="inlineStr">
        <is>
          <t>Saldo Inicial (R$)</t>
        </is>
      </c>
      <c r="E2" s="1" t="inlineStr">
        <is>
          <t>Saldo Final (R$)</t>
        </is>
      </c>
      <c r="F2" s="1" t="inlineStr">
        <is>
          <t>Rentabilidade do Mês (R$)</t>
        </is>
      </c>
      <c r="G2" s="1" t="inlineStr">
        <is>
          <t>Rentabilidade Acumulada (%)</t>
        </is>
      </c>
    </row>
    <row r="3">
      <c r="A3" s="2" t="inlineStr">
        <is>
          <t>jan/2023</t>
        </is>
      </c>
      <c r="B3" s="5" t="n">
        <v>128505</v>
      </c>
      <c r="C3" s="5" t="n">
        <v>0</v>
      </c>
      <c r="D3" s="6" t="n">
        <v>0</v>
      </c>
      <c r="E3" s="6">
        <f>D3+B3-C3+F3</f>
        <v/>
      </c>
      <c r="F3" s="6" t="n">
        <v>1285.05</v>
      </c>
      <c r="G3" s="27">
        <f>SE(SOMA(B$3:B3)&gt;0;E3/SOMA(B$3:B3)-1;0)</f>
        <v/>
      </c>
    </row>
    <row r="4">
      <c r="A4" s="9" t="inlineStr">
        <is>
          <t>fev/2023</t>
        </is>
      </c>
      <c r="B4" s="5" t="n">
        <v>0</v>
      </c>
      <c r="C4" s="5" t="n">
        <v>0</v>
      </c>
      <c r="D4" s="11">
        <f>E3</f>
        <v/>
      </c>
      <c r="E4" s="11">
        <f>D4+B4-C4+F4</f>
        <v/>
      </c>
      <c r="F4" s="11" t="n">
        <v>1350</v>
      </c>
      <c r="G4" s="28">
        <f>SE(SOMA(B$3:B4)&gt;0;E4/SOMA(B$3:B4)-1;0)</f>
        <v/>
      </c>
    </row>
    <row r="5">
      <c r="A5" s="2" t="inlineStr">
        <is>
          <t>mar/2023</t>
        </is>
      </c>
      <c r="B5" s="5" t="n">
        <v>23760</v>
      </c>
      <c r="C5" s="5" t="n">
        <v>0</v>
      </c>
      <c r="D5" s="6">
        <f>E4</f>
        <v/>
      </c>
      <c r="E5" s="6">
        <f>D5+B5-C5+F5</f>
        <v/>
      </c>
      <c r="F5" s="6" t="n">
        <v>1580</v>
      </c>
      <c r="G5" s="27">
        <f>SE(SOMA(B$3:B5)&gt;0;E5/SOMA(B$3:B5)-1;0)</f>
        <v/>
      </c>
    </row>
    <row r="6">
      <c r="A6" s="9" t="inlineStr">
        <is>
          <t>abr/2023</t>
        </is>
      </c>
      <c r="B6" s="5" t="n">
        <v>0</v>
      </c>
      <c r="C6" s="5" t="n">
        <v>0</v>
      </c>
      <c r="D6" s="11">
        <f>E5</f>
        <v/>
      </c>
      <c r="E6" s="11">
        <f>D6+B6-C6+F6</f>
        <v/>
      </c>
      <c r="F6" s="11" t="n">
        <v>1610</v>
      </c>
      <c r="G6" s="28">
        <f>SE(SOMA(B$3:B6)&gt;0;E6/SOMA(B$3:B6)-1;0)</f>
        <v/>
      </c>
    </row>
    <row r="7">
      <c r="A7" s="2" t="inlineStr">
        <is>
          <t>mai/2023</t>
        </is>
      </c>
      <c r="B7" s="5" t="n">
        <v>0</v>
      </c>
      <c r="C7" s="5" t="n">
        <v>0</v>
      </c>
      <c r="D7" s="6">
        <f>E6</f>
        <v/>
      </c>
      <c r="E7" s="6">
        <f>D7+B7-C7+F7</f>
        <v/>
      </c>
      <c r="F7" s="6" t="n">
        <v>1650</v>
      </c>
      <c r="G7" s="27">
        <f>SE(SOMA(B$3:B7)&gt;0;E7/SOMA(B$3:B7)-1;0)</f>
        <v/>
      </c>
    </row>
    <row r="8">
      <c r="A8" s="9" t="inlineStr">
        <is>
          <t>jun/2023</t>
        </is>
      </c>
      <c r="B8" s="5" t="n">
        <v>23760</v>
      </c>
      <c r="C8" s="5" t="n">
        <v>0</v>
      </c>
      <c r="D8" s="11">
        <f>E7</f>
        <v/>
      </c>
      <c r="E8" s="11">
        <f>D8+B8-C8+F8</f>
        <v/>
      </c>
      <c r="F8" s="11" t="n">
        <v>1700</v>
      </c>
      <c r="G8" s="28">
        <f>SE(SOMA(B$3:B8)&gt;0;E8/SOMA(B$3:B8)-1;0)</f>
        <v/>
      </c>
    </row>
    <row r="9">
      <c r="A9" s="2" t="inlineStr">
        <is>
          <t>jul/2023</t>
        </is>
      </c>
      <c r="B9" s="5" t="n">
        <v>77704.5</v>
      </c>
      <c r="C9" s="5" t="n">
        <v>0</v>
      </c>
      <c r="D9" s="6">
        <f>E8</f>
        <v/>
      </c>
      <c r="E9" s="6">
        <f>D9+B9-C9+F9</f>
        <v/>
      </c>
      <c r="F9" s="6" t="n">
        <v>2500</v>
      </c>
      <c r="G9" s="27">
        <f>SE(SOMA(B$3:B9)&gt;0;E9/SOMA(B$3:B9)-1;0)</f>
        <v/>
      </c>
    </row>
    <row r="10">
      <c r="A10" s="9" t="inlineStr">
        <is>
          <t>ago/2023</t>
        </is>
      </c>
      <c r="B10" s="5" t="n">
        <v>15632.25</v>
      </c>
      <c r="C10" s="5" t="n">
        <v>0</v>
      </c>
      <c r="D10" s="11">
        <f>E9</f>
        <v/>
      </c>
      <c r="E10" s="11">
        <f>D10+B10-C10+F10</f>
        <v/>
      </c>
      <c r="F10" s="11" t="n">
        <v>2650</v>
      </c>
      <c r="G10" s="28">
        <f>SE(SOMA(B$3:B10)&gt;0;E10/SOMA(B$3:B10)-1;0)</f>
        <v/>
      </c>
    </row>
    <row r="11">
      <c r="A11" s="2" t="inlineStr">
        <is>
          <t>set/2023</t>
        </is>
      </c>
      <c r="B11" s="5" t="n">
        <v>0</v>
      </c>
      <c r="C11" s="5" t="n">
        <v>10000</v>
      </c>
      <c r="D11" s="6">
        <f>E10</f>
        <v/>
      </c>
      <c r="E11" s="6">
        <f>D11+B11-C11+F11</f>
        <v/>
      </c>
      <c r="F11" s="6" t="n">
        <v>2700</v>
      </c>
      <c r="G11" s="27">
        <f>SE(SOMA(B$3:B11)&gt;0;E11/SOMA(B$3:B11)-1;0)</f>
        <v/>
      </c>
    </row>
    <row r="12">
      <c r="A12" s="9" t="inlineStr">
        <is>
          <t>out/2023</t>
        </is>
      </c>
      <c r="B12" s="5" t="n">
        <v>11760</v>
      </c>
      <c r="C12" s="5" t="n">
        <v>0</v>
      </c>
      <c r="D12" s="11">
        <f>E11</f>
        <v/>
      </c>
      <c r="E12" s="11">
        <f>D12+B12-C12+F12</f>
        <v/>
      </c>
      <c r="F12" s="11" t="n">
        <v>2800</v>
      </c>
      <c r="G12" s="28">
        <f>SE(SOMA(B$3:B12)&gt;0;E12/SOMA(B$3:B12)-1;0)</f>
        <v/>
      </c>
    </row>
    <row r="13">
      <c r="A13" s="29" t="inlineStr">
        <is>
          <t>TOTAL</t>
        </is>
      </c>
      <c r="B13" s="13">
        <f>SOMA(B3:B12)</f>
        <v/>
      </c>
      <c r="C13" s="13">
        <f>SOMA(C3:C12)</f>
        <v/>
      </c>
      <c r="F13" s="13">
        <f>SOMA(F3:F12)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40" customHeight="1">
      <c r="A1" s="14" t="inlineStr">
        <is>
          <t>GUIA DE USO — PLANILHA TESOURO DIRETO</t>
        </is>
      </c>
    </row>
    <row r="2" ht="40" customHeight="1">
      <c r="A2" s="15" t="inlineStr">
        <is>
          <t>ABA</t>
        </is>
      </c>
      <c r="B2" s="30" t="inlineStr">
        <is>
          <t>DESCRIÇÃO</t>
        </is>
      </c>
    </row>
    <row r="3" ht="40" customHeight="1">
      <c r="A3" s="31" t="inlineStr">
        <is>
          <t>Carteira</t>
        </is>
      </c>
      <c r="B3" s="32" t="inlineStr">
        <is>
          <t>Registre cada aporte realizado no Tesouro Direto. Preencha as colunas em amarelo (campos de entrada): Data do Aporte, Investidor, CPF, Título, Tipo, Indexador, Vencimento, Quantidade, Preço Unitário, Custódia (%) e IR Est. (%). Os campos Valor Bruto, IR em R$, Valor Líquido e Status são calculados automaticamente.</t>
        </is>
      </c>
    </row>
    <row r="4" ht="40" customHeight="1">
      <c r="A4" s="31" t="inlineStr">
        <is>
          <t>Resumo</t>
        </is>
      </c>
      <c r="B4" s="33" t="inlineStr">
        <is>
          <t>Painel executivo com os principais indicadores da carteira: total investido, total líquido, IR estimado, quantidade de títulos, títulos a vencer em 6 meses e rentabilidade média estimada. Contém também a tabela de parâmetros por título (taxa de custódia e IR padrão) e gráficos de distribuição por tipo de título e por indexador.</t>
        </is>
      </c>
    </row>
    <row r="5" ht="40" customHeight="1">
      <c r="A5" s="31" t="inlineStr">
        <is>
          <t>Evolução</t>
        </is>
      </c>
      <c r="B5" s="32" t="inlineStr">
        <is>
          <t>Série histórica mensal com aportes, resgates, saldo inicial, saldo final, rentabilidade mensal e acumulada. Preencha os aportes e resgates mensais (colunas amarelas) e a rentabilidade do mês. O saldo final e a rentabilidade acumulada são calculados automaticamente. O gráfico de linha mostra a evolução do patrimônio ao longo dos meses.</t>
        </is>
      </c>
    </row>
    <row r="6" ht="40" customHeight="1">
      <c r="A6" s="31" t="inlineStr">
        <is>
          <t>Instruções</t>
        </is>
      </c>
      <c r="B6" s="33" t="inlineStr">
        <is>
          <t>Esta aba contém orientações gerais de uso da planilha.</t>
        </is>
      </c>
    </row>
    <row r="7" ht="40" customHeight="1">
      <c r="A7" s="34" t="inlineStr"/>
      <c r="B7" s="35" t="inlineStr"/>
    </row>
    <row r="8" ht="40" customHeight="1">
      <c r="A8" s="15" t="inlineStr">
        <is>
          <t>COLUNA</t>
        </is>
      </c>
      <c r="B8" s="30" t="inlineStr">
        <is>
          <t>DESCRIÇÃO — ABA CARTEIRA</t>
        </is>
      </c>
    </row>
    <row r="9" ht="40" customHeight="1">
      <c r="A9" s="31" t="inlineStr">
        <is>
          <t>Data do Aporte</t>
        </is>
      </c>
      <c r="B9" s="32" t="inlineStr">
        <is>
          <t>Data em que o investimento foi realizado (DD/MM/AAAA).</t>
        </is>
      </c>
    </row>
    <row r="10" ht="40" customHeight="1">
      <c r="A10" s="31" t="inlineStr">
        <is>
          <t>Investidor</t>
        </is>
      </c>
      <c r="B10" s="33" t="inlineStr">
        <is>
          <t>Nome completo do investidor.</t>
        </is>
      </c>
    </row>
    <row r="11" ht="40" customHeight="1">
      <c r="A11" s="31" t="inlineStr">
        <is>
          <t>CPF</t>
        </is>
      </c>
      <c r="B11" s="32" t="inlineStr">
        <is>
          <t>CPF do investidor no formato 000.000.000-00.</t>
        </is>
      </c>
    </row>
    <row r="12" ht="40" customHeight="1">
      <c r="A12" s="31" t="inlineStr">
        <is>
          <t>Título</t>
        </is>
      </c>
      <c r="B12" s="33" t="inlineStr">
        <is>
          <t>Nome completo do título do Tesouro Direto (ex.: Tesouro Selic 2029).</t>
        </is>
      </c>
    </row>
    <row r="13" ht="40" customHeight="1">
      <c r="A13" s="31" t="inlineStr">
        <is>
          <t>Tipo</t>
        </is>
      </c>
      <c r="B13" s="32" t="inlineStr">
        <is>
          <t>Classificação: Pós-fixado ou Prefixado.</t>
        </is>
      </c>
    </row>
    <row r="14" ht="40" customHeight="1">
      <c r="A14" s="31" t="inlineStr">
        <is>
          <t>Indexador</t>
        </is>
      </c>
      <c r="B14" s="33" t="inlineStr">
        <is>
          <t>Índice de referência: SELIC, IPCA ou Prefixado.</t>
        </is>
      </c>
    </row>
    <row r="15" ht="40" customHeight="1">
      <c r="A15" s="31" t="inlineStr">
        <is>
          <t>Vencimento</t>
        </is>
      </c>
      <c r="B15" s="32" t="inlineStr">
        <is>
          <t>Data de vencimento do título (DD/MM/AAAA).</t>
        </is>
      </c>
    </row>
    <row r="16" ht="40" customHeight="1">
      <c r="A16" s="31" t="inlineStr">
        <is>
          <t>Quantidade</t>
        </is>
      </c>
      <c r="B16" s="33" t="inlineStr">
        <is>
          <t>Quantidade de títulos adquiridos (pode ser fracionada, mínimo 0,01).</t>
        </is>
      </c>
    </row>
    <row r="17" ht="40" customHeight="1">
      <c r="A17" s="31" t="inlineStr">
        <is>
          <t>Preço Unit. (R$)</t>
        </is>
      </c>
      <c r="B17" s="32" t="inlineStr">
        <is>
          <t>Preço unitário do título na data do aporte em R$.</t>
        </is>
      </c>
    </row>
    <row r="18" ht="40" customHeight="1">
      <c r="A18" s="31" t="inlineStr">
        <is>
          <t>Valor Bruto (R$)</t>
        </is>
      </c>
      <c r="B18" s="33" t="inlineStr">
        <is>
          <t>Calculado automaticamente: Quantidade × Preço Unitário.</t>
        </is>
      </c>
    </row>
    <row r="19" ht="40" customHeight="1">
      <c r="A19" s="31" t="inlineStr">
        <is>
          <t>Custódia (%)</t>
        </is>
      </c>
      <c r="B19" s="32" t="inlineStr">
        <is>
          <t>Taxa de custódia anual cobrada pela B3 (padrão: 0,20% a.a.).</t>
        </is>
      </c>
    </row>
    <row r="20" ht="40" customHeight="1">
      <c r="A20" s="31" t="inlineStr">
        <is>
          <t>IR Est. (%)</t>
        </is>
      </c>
      <c r="B20" s="33" t="inlineStr">
        <is>
          <t>Alíquota estimada de Imposto de Renda conforme prazo do investimento.</t>
        </is>
      </c>
    </row>
    <row r="21" ht="40" customHeight="1">
      <c r="A21" s="31" t="inlineStr">
        <is>
          <t>IR Est. (R$)</t>
        </is>
      </c>
      <c r="B21" s="32" t="inlineStr">
        <is>
          <t>Calculado automaticamente: Valor Bruto × IR Estimado (%).</t>
        </is>
      </c>
    </row>
    <row r="22" ht="40" customHeight="1">
      <c r="A22" s="31" t="inlineStr">
        <is>
          <t>Valor Líquido</t>
        </is>
      </c>
      <c r="B22" s="33" t="inlineStr">
        <is>
          <t>Calculado automaticamente: Valor Bruto − IR Estimado (R$).</t>
        </is>
      </c>
    </row>
    <row r="23" ht="40" customHeight="1">
      <c r="A23" s="31" t="inlineStr">
        <is>
          <t>Status</t>
        </is>
      </c>
      <c r="B23" s="32" t="inlineStr">
        <is>
          <t>Calculado automaticamente com base na data de vencimento e a data atual.</t>
        </is>
      </c>
    </row>
    <row r="24" ht="40" customHeight="1">
      <c r="A24" s="31" t="inlineStr">
        <is>
          <t>Observações</t>
        </is>
      </c>
      <c r="B24" s="33" t="inlineStr">
        <is>
          <t>Campo livre para anotações do investidor.</t>
        </is>
      </c>
    </row>
    <row r="25" ht="40" customHeight="1">
      <c r="A25" s="34" t="inlineStr"/>
      <c r="B25" s="35" t="inlineStr"/>
    </row>
    <row r="26" ht="40" customHeight="1">
      <c r="A26" s="36" t="inlineStr">
        <is>
          <t>ATENÇÃO</t>
        </is>
      </c>
      <c r="B26" s="37" t="inlineStr">
        <is>
          <t>Os valores de IR estimado são apenas uma estimativa. O IR real depende do prazo de cada resgate e da tabela regressiva vigente (22,5% até 180 dias, 20% de 181 a 360 dias, 17,5% de 361 a 720 dias, 15% acima de 720 dias). Consulte sempre um assessor de investimentos.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2026-06-02T17:23:36Z</dcterms:created>
  <dcterms:modified xmlns:dcterms="http://purl.org/dc/terms/" xmlns:xsi="http://www.w3.org/2001/XMLSchema-instance" xsi:type="dcterms:W3CDTF">2026-06-02T17:23:36Z</dcterms:modified>
</cp:coreProperties>
</file>